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BIDS\_Tabulations\"/>
    </mc:Choice>
  </mc:AlternateContent>
  <bookViews>
    <workbookView xWindow="0" yWindow="0" windowWidth="28800" windowHeight="12300"/>
  </bookViews>
  <sheets>
    <sheet name="RFB No. 20-21.xx" sheetId="1" r:id="rId1"/>
  </sheets>
  <externalReferences>
    <externalReference r:id="rId2"/>
    <externalReference r:id="rId3"/>
  </externalReferences>
  <definedNames>
    <definedName name="BID...RFP">'[1]BID Log'!$A$7:$A$57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X8" i="1"/>
  <c r="X4" i="1"/>
  <c r="U12" i="1" l="1"/>
  <c r="U11" i="1"/>
  <c r="U10" i="1"/>
  <c r="U9" i="1"/>
  <c r="U8" i="1"/>
  <c r="U4" i="1"/>
  <c r="D4" i="1"/>
  <c r="I11" i="1" l="1"/>
  <c r="I10" i="1"/>
  <c r="I9" i="1"/>
  <c r="I8" i="1"/>
  <c r="B22" i="1"/>
  <c r="B21" i="1"/>
  <c r="B20" i="1"/>
  <c r="B19" i="1"/>
  <c r="B18" i="1"/>
  <c r="B17" i="1"/>
  <c r="B16" i="1"/>
  <c r="B15" i="1"/>
  <c r="C11" i="1"/>
  <c r="C8" i="1"/>
  <c r="B23" i="1" l="1"/>
  <c r="B24" i="1"/>
  <c r="B25" i="1"/>
  <c r="B26" i="1"/>
  <c r="B27" i="1"/>
  <c r="B28" i="1"/>
  <c r="B29" i="1"/>
  <c r="B30" i="1"/>
  <c r="B31" i="1"/>
  <c r="B32" i="1"/>
  <c r="B33" i="1"/>
  <c r="B34" i="1"/>
</calcChain>
</file>

<file path=xl/sharedStrings.xml><?xml version="1.0" encoding="utf-8"?>
<sst xmlns="http://schemas.openxmlformats.org/spreadsheetml/2006/main" count="70" uniqueCount="40">
  <si>
    <t>Notes</t>
  </si>
  <si>
    <t>Total</t>
  </si>
  <si>
    <t>Vendor</t>
  </si>
  <si>
    <t>Phone:</t>
  </si>
  <si>
    <t>at</t>
  </si>
  <si>
    <t>Date:</t>
  </si>
  <si>
    <t>Email:</t>
  </si>
  <si>
    <t>Contact:</t>
  </si>
  <si>
    <t>Department:</t>
  </si>
  <si>
    <t>Bid Material:</t>
  </si>
  <si>
    <t>Bid Opening Tabulation Sheet</t>
  </si>
  <si>
    <t>Bid number</t>
  </si>
  <si>
    <t>Open Bids</t>
  </si>
  <si>
    <t>15 Bids</t>
  </si>
  <si>
    <t>RFB 20-21.01 - SP-4034 - Chapman Avenue and Feldner Road Left Turn Signal Improvements</t>
  </si>
  <si>
    <t>Closes:</t>
  </si>
  <si>
    <t>RFB 20-21.02 - SP-4035 - Chapman Avenue and Flower Street Left Turn Signal Improvements</t>
  </si>
  <si>
    <t>RFB 20-21.28 - SP-4139 Annual Pavement Maintenance at various locations project FY 20/21</t>
  </si>
  <si>
    <t>RFB 20-21.30 - SP-4005 Glassell Street and Collins Avenue Left Turn Signal Improvements</t>
  </si>
  <si>
    <t>RFB 20-21.31 - Well 28 Drilling Project (W-687A)</t>
  </si>
  <si>
    <t>RFB 20-21.32 - ADA Bathroom Door Access at Main Library</t>
  </si>
  <si>
    <t>RFB 20-21.33 - HVAC Installation at Killefer Park</t>
  </si>
  <si>
    <t>RFB 20-21.36 - Annual Sewer Replacement/Maintenance FY 20/21</t>
  </si>
  <si>
    <t>RFB 20-21.41 - Calsense Installation at McPherson Athletic Facility</t>
  </si>
  <si>
    <t>RFB 20-21.42 - Custodial Services for City Facilities</t>
  </si>
  <si>
    <t>RFB 20-21.44 - Park Monument Signage</t>
  </si>
  <si>
    <t>RFP 20-21.35 - Financial Audit Services</t>
  </si>
  <si>
    <t>RFP 20-21.37 - Landscape Maintenance Services for Riverbend Bioswales, Sycamore Crossing &amp; Water Div</t>
  </si>
  <si>
    <t>RFP 20-21.38 - SP 4114 Glassell/Palmyra New Traffic Signal Section 106 Compliance</t>
  </si>
  <si>
    <t>RFP 20-21.39 - Towing and Storage Services</t>
  </si>
  <si>
    <t>quest</t>
  </si>
  <si>
    <t>Natalie Favela</t>
  </si>
  <si>
    <t>Community Services</t>
  </si>
  <si>
    <t>(714) 744-5598</t>
  </si>
  <si>
    <t>commservbids@cityoforange.org</t>
  </si>
  <si>
    <t>x</t>
  </si>
  <si>
    <t>Aramexx Construction</t>
  </si>
  <si>
    <t>Mariposa Landscapes, Inc.</t>
  </si>
  <si>
    <t>Nieves Landscape, Inc.</t>
  </si>
  <si>
    <t>Kormex Industries,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</si>
</sst>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__(&quot;$&quot;* #,##0.00_____);_(&quot;$&quot;* \(#,##0.00\);_(&quot;$&quot;* &quot;-&quot;??_);_(@_)"/>
    <numFmt numFmtId="165" formatCode="0."/>
    <numFmt numFmtId="166" formatCode="mmmm\ d\,\ yyyy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FF"/>
      <name val="Inherit"/>
    </font>
    <font>
      <b/>
      <sz val="11"/>
      <color rgb="FF7030A0"/>
      <name val="Arial"/>
      <family val="2"/>
    </font>
    <font>
      <b/>
      <u/>
      <sz val="11"/>
      <color rgb="FF7030A0"/>
      <name val="Calibri"/>
      <family val="2"/>
      <scheme val="minor"/>
    </font>
    <font>
      <b/>
      <sz val="11"/>
      <color rgb="FF7030A0"/>
      <name val="Inherit"/>
    </font>
    <font>
      <b/>
      <sz val="11"/>
      <color theme="5"/>
      <name val="Arial"/>
      <family val="2"/>
    </font>
    <font>
      <b/>
      <u/>
      <sz val="11"/>
      <color theme="5"/>
      <name val="Calibri"/>
      <family val="2"/>
      <scheme val="minor"/>
    </font>
    <font>
      <b/>
      <sz val="11"/>
      <color theme="5"/>
      <name val="Inherit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497B96"/>
        <bgColor indexed="64"/>
      </patternFill>
    </fill>
    <fill>
      <patternFill patternType="solid">
        <fgColor rgb="FFDCE0E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165" fontId="0" fillId="0" borderId="4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165" fontId="0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166" fontId="0" fillId="0" borderId="0" xfId="0" applyNumberFormat="1" applyAlignment="1">
      <alignment horizontal="center" shrinkToFit="1"/>
    </xf>
    <xf numFmtId="0" fontId="3" fillId="0" borderId="0" xfId="0" applyFont="1" applyAlignment="1">
      <alignment horizontal="left" indent="18"/>
    </xf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0" fontId="4" fillId="5" borderId="0" xfId="0" applyFont="1" applyFill="1" applyAlignment="1">
      <alignment horizontal="right" vertical="top"/>
    </xf>
    <xf numFmtId="0" fontId="5" fillId="4" borderId="0" xfId="0" applyFont="1" applyFill="1" applyAlignment="1">
      <alignment horizontal="left" vertical="top"/>
    </xf>
    <xf numFmtId="0" fontId="6" fillId="4" borderId="0" xfId="1" applyFont="1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22" fontId="7" fillId="4" borderId="0" xfId="0" applyNumberFormat="1" applyFont="1" applyFill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6" fillId="6" borderId="0" xfId="1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22" fontId="7" fillId="6" borderId="0" xfId="0" applyNumberFormat="1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9" fillId="6" borderId="0" xfId="1" applyFont="1" applyFill="1" applyAlignment="1">
      <alignment horizontal="left" vertical="top"/>
    </xf>
    <xf numFmtId="0" fontId="10" fillId="6" borderId="0" xfId="0" applyFont="1" applyFill="1" applyAlignment="1">
      <alignment horizontal="left" vertical="top"/>
    </xf>
    <xf numFmtId="22" fontId="10" fillId="6" borderId="0" xfId="0" applyNumberFormat="1" applyFont="1" applyFill="1" applyAlignment="1">
      <alignment horizontal="left" vertical="top"/>
    </xf>
    <xf numFmtId="0" fontId="8" fillId="4" borderId="0" xfId="0" applyFont="1" applyFill="1" applyAlignment="1">
      <alignment horizontal="left" vertical="top"/>
    </xf>
    <xf numFmtId="0" fontId="9" fillId="4" borderId="0" xfId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22" fontId="10" fillId="4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16" fontId="0" fillId="7" borderId="0" xfId="0" applyNumberFormat="1" applyFill="1" applyAlignment="1">
      <alignment horizontal="left"/>
    </xf>
    <xf numFmtId="0" fontId="1" fillId="7" borderId="0" xfId="1" applyFill="1" applyAlignment="1">
      <alignment horizontal="left"/>
    </xf>
    <xf numFmtId="0" fontId="4" fillId="5" borderId="0" xfId="0" applyFont="1" applyFill="1" applyAlignment="1">
      <alignment horizontal="left" vertical="top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166" fontId="0" fillId="0" borderId="0" xfId="0" applyNumberFormat="1" applyAlignment="1">
      <alignment horizontal="left" shrinkToFit="1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 wrapText="1"/>
    </xf>
    <xf numFmtId="0" fontId="1" fillId="0" borderId="0" xfId="1" applyAlignment="1">
      <alignment horizontal="left"/>
    </xf>
    <xf numFmtId="0" fontId="2" fillId="0" borderId="0" xfId="0" applyFont="1" applyAlignment="1">
      <alignment horizontal="left" vertical="center" indent="14"/>
    </xf>
    <xf numFmtId="0" fontId="2" fillId="0" borderId="0" xfId="0" applyFont="1" applyAlignment="1">
      <alignment horizontal="left" indent="18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74750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4750" cy="1219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rchasing\BIDS%20-%20Internet%20links%20-%20PDF%20Files\2020%20FY%20-%20Bid%20Log-official%20d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rchasing\BIDS%20-%20Internet%20links%20-%20PDF%20Files\2021%20FY%20-%20Bid%20Log-official%20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-5 (2)"/>
      <sheetName val="Bid Forms no formula"/>
      <sheetName val="BID Log"/>
      <sheetName val="Bid reading sheet"/>
      <sheetName val="Proj Mng+contact"/>
      <sheetName val="Label-1"/>
    </sheetNames>
    <sheetDataSet>
      <sheetData sheetId="0" refreshError="1"/>
      <sheetData sheetId="1" refreshError="1"/>
      <sheetData sheetId="2">
        <row r="8">
          <cell r="A8" t="str">
            <v>190-01</v>
          </cell>
        </row>
        <row r="9">
          <cell r="A9" t="str">
            <v>190-02</v>
          </cell>
        </row>
        <row r="10">
          <cell r="A10" t="str">
            <v>190-03</v>
          </cell>
        </row>
        <row r="11">
          <cell r="A11" t="str">
            <v>190-04</v>
          </cell>
        </row>
        <row r="12">
          <cell r="A12" t="str">
            <v>190-05</v>
          </cell>
        </row>
        <row r="13">
          <cell r="A13" t="str">
            <v>190-06</v>
          </cell>
        </row>
        <row r="14">
          <cell r="A14" t="str">
            <v>190-07</v>
          </cell>
        </row>
        <row r="15">
          <cell r="A15" t="str">
            <v>190-08</v>
          </cell>
        </row>
        <row r="16">
          <cell r="A16" t="str">
            <v>190-09</v>
          </cell>
        </row>
        <row r="17">
          <cell r="A17" t="str">
            <v>190-10</v>
          </cell>
        </row>
        <row r="18">
          <cell r="A18" t="str">
            <v>190-11</v>
          </cell>
        </row>
        <row r="19">
          <cell r="A19" t="str">
            <v>190-12</v>
          </cell>
        </row>
        <row r="20">
          <cell r="A20" t="str">
            <v>190-13</v>
          </cell>
        </row>
        <row r="21">
          <cell r="A21" t="str">
            <v>190-14</v>
          </cell>
        </row>
        <row r="22">
          <cell r="A22" t="str">
            <v>190-15</v>
          </cell>
        </row>
        <row r="23">
          <cell r="A23" t="str">
            <v>190-16</v>
          </cell>
        </row>
        <row r="24">
          <cell r="A24" t="str">
            <v>190-17</v>
          </cell>
        </row>
        <row r="25">
          <cell r="A25" t="str">
            <v>190-18</v>
          </cell>
        </row>
        <row r="26">
          <cell r="A26" t="str">
            <v>190-19</v>
          </cell>
        </row>
        <row r="27">
          <cell r="A27" t="str">
            <v>190-20</v>
          </cell>
        </row>
        <row r="28">
          <cell r="A28" t="str">
            <v>190-21</v>
          </cell>
        </row>
        <row r="29">
          <cell r="A29" t="str">
            <v>190-22</v>
          </cell>
        </row>
        <row r="30">
          <cell r="A30" t="str">
            <v>190-23</v>
          </cell>
        </row>
        <row r="31">
          <cell r="A31" t="str">
            <v>190-24</v>
          </cell>
        </row>
        <row r="32">
          <cell r="A32" t="str">
            <v>190-25</v>
          </cell>
        </row>
        <row r="33">
          <cell r="A33" t="str">
            <v>190-26</v>
          </cell>
        </row>
        <row r="34">
          <cell r="A34" t="str">
            <v>190-27</v>
          </cell>
        </row>
        <row r="35">
          <cell r="A35" t="str">
            <v>190-28</v>
          </cell>
        </row>
        <row r="36">
          <cell r="A36" t="str">
            <v>190-29</v>
          </cell>
        </row>
        <row r="37">
          <cell r="A37" t="str">
            <v>190-30</v>
          </cell>
        </row>
        <row r="38">
          <cell r="A38" t="str">
            <v>190-31</v>
          </cell>
        </row>
        <row r="39">
          <cell r="A39" t="str">
            <v>190-32</v>
          </cell>
        </row>
        <row r="40">
          <cell r="A40" t="str">
            <v>190-33</v>
          </cell>
        </row>
        <row r="41">
          <cell r="A41" t="str">
            <v>190-34</v>
          </cell>
        </row>
        <row r="42">
          <cell r="A42" t="str">
            <v>190-35</v>
          </cell>
        </row>
        <row r="43">
          <cell r="A43" t="str">
            <v>190-36</v>
          </cell>
        </row>
        <row r="44">
          <cell r="A44" t="str">
            <v>190-37</v>
          </cell>
        </row>
        <row r="45">
          <cell r="A45" t="str">
            <v>190-38</v>
          </cell>
        </row>
        <row r="46">
          <cell r="A46" t="str">
            <v>190-39</v>
          </cell>
        </row>
        <row r="47">
          <cell r="A47" t="str">
            <v>190-40</v>
          </cell>
        </row>
        <row r="48">
          <cell r="A48" t="str">
            <v>190-41</v>
          </cell>
        </row>
        <row r="49">
          <cell r="A49" t="str">
            <v>190-42</v>
          </cell>
        </row>
        <row r="50">
          <cell r="A50" t="str">
            <v>190-43</v>
          </cell>
        </row>
        <row r="51">
          <cell r="A51" t="str">
            <v>190-44</v>
          </cell>
        </row>
        <row r="52">
          <cell r="A52" t="str">
            <v>190-45</v>
          </cell>
        </row>
        <row r="53">
          <cell r="A53" t="str">
            <v>190-46</v>
          </cell>
        </row>
        <row r="54">
          <cell r="A54" t="str">
            <v>190-47</v>
          </cell>
        </row>
        <row r="55">
          <cell r="A55" t="str">
            <v>190-48</v>
          </cell>
        </row>
        <row r="56">
          <cell r="A56" t="str">
            <v>190-49</v>
          </cell>
        </row>
        <row r="57">
          <cell r="A57" t="str">
            <v>190-50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-5 (2)"/>
      <sheetName val="Bid Forms no formula"/>
      <sheetName val="BID Log"/>
      <sheetName val="Bid reading sheet"/>
      <sheetName val="Proj Mng+contact"/>
      <sheetName val="Label-1"/>
    </sheetNames>
    <sheetDataSet>
      <sheetData sheetId="0"/>
      <sheetData sheetId="1"/>
      <sheetData sheetId="2">
        <row r="48">
          <cell r="D48" t="str">
            <v>Calsense Installation at McPherson Athletic Facility</v>
          </cell>
          <cell r="H48">
            <v>44273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oforange.org/bids.aspx?bidID=183" TargetMode="External"/><Relationship Id="rId13" Type="http://schemas.openxmlformats.org/officeDocument/2006/relationships/hyperlink" Target="https://www.cityoforange.org/bids.aspx?bidID=195" TargetMode="External"/><Relationship Id="rId18" Type="http://schemas.openxmlformats.org/officeDocument/2006/relationships/hyperlink" Target="mailto:commservbids@cityoforange.org" TargetMode="External"/><Relationship Id="rId3" Type="http://schemas.openxmlformats.org/officeDocument/2006/relationships/hyperlink" Target="https://www.cityoforange.org/bids.aspx?bidID=190" TargetMode="External"/><Relationship Id="rId7" Type="http://schemas.openxmlformats.org/officeDocument/2006/relationships/hyperlink" Target="https://www.cityoforange.org/bids.aspx?bidID=182" TargetMode="External"/><Relationship Id="rId12" Type="http://schemas.openxmlformats.org/officeDocument/2006/relationships/hyperlink" Target="https://www.cityoforange.org/bids.aspx?bidID=192" TargetMode="External"/><Relationship Id="rId17" Type="http://schemas.openxmlformats.org/officeDocument/2006/relationships/hyperlink" Target="https://www.cityoforange.org/bids.aspx?bidID=194" TargetMode="External"/><Relationship Id="rId2" Type="http://schemas.openxmlformats.org/officeDocument/2006/relationships/hyperlink" Target="mailto:tdelrio@cityoforange.org" TargetMode="External"/><Relationship Id="rId16" Type="http://schemas.openxmlformats.org/officeDocument/2006/relationships/hyperlink" Target="https://www.cityoforange.org/bids.aspx?bidID=196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tdelrio@cityoforange.org" TargetMode="External"/><Relationship Id="rId6" Type="http://schemas.openxmlformats.org/officeDocument/2006/relationships/hyperlink" Target="https://www.cityoforange.org/bids.aspx?bidID=181" TargetMode="External"/><Relationship Id="rId11" Type="http://schemas.openxmlformats.org/officeDocument/2006/relationships/hyperlink" Target="https://www.cityoforange.org/bids.aspx?bidID=189" TargetMode="External"/><Relationship Id="rId5" Type="http://schemas.openxmlformats.org/officeDocument/2006/relationships/hyperlink" Target="https://www.cityoforange.org/bids.aspx?bidID=180" TargetMode="External"/><Relationship Id="rId15" Type="http://schemas.openxmlformats.org/officeDocument/2006/relationships/hyperlink" Target="https://www.cityoforange.org/bids.aspx?bidID=188" TargetMode="External"/><Relationship Id="rId10" Type="http://schemas.openxmlformats.org/officeDocument/2006/relationships/hyperlink" Target="https://www.cityoforange.org/bids.aspx?bidID=18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ityoforange.org/bids.aspx?bidID=191" TargetMode="External"/><Relationship Id="rId9" Type="http://schemas.openxmlformats.org/officeDocument/2006/relationships/hyperlink" Target="https://www.cityoforange.org/bids.aspx?bidID=184" TargetMode="External"/><Relationship Id="rId14" Type="http://schemas.openxmlformats.org/officeDocument/2006/relationships/hyperlink" Target="https://www.cityoforange.org/bids.aspx?bidID=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zoomScaleNormal="100" workbookViewId="0">
      <selection activeCell="AD5" sqref="AD5"/>
    </sheetView>
  </sheetViews>
  <sheetFormatPr defaultRowHeight="15" outlineLevelCol="1"/>
  <cols>
    <col min="1" max="1" width="3.28515625" style="2" customWidth="1"/>
    <col min="2" max="2" width="9.7109375" customWidth="1"/>
    <col min="3" max="3" width="3.85546875" customWidth="1"/>
    <col min="4" max="4" width="13.140625" customWidth="1"/>
    <col min="5" max="5" width="2.5703125" customWidth="1"/>
    <col min="6" max="6" width="12" customWidth="1"/>
    <col min="7" max="7" width="6.85546875" style="1" customWidth="1"/>
    <col min="8" max="8" width="12.42578125" style="1" customWidth="1"/>
    <col min="9" max="9" width="6.85546875" style="1" customWidth="1"/>
    <col min="10" max="11" width="12" style="1" customWidth="1"/>
    <col min="15" max="15" width="9.140625" customWidth="1"/>
    <col min="16" max="16" width="34.85546875" hidden="1" customWidth="1" outlineLevel="1"/>
    <col min="17" max="20" width="1.7109375" hidden="1" customWidth="1" outlineLevel="1"/>
    <col min="21" max="21" width="18.42578125" hidden="1" customWidth="1" outlineLevel="1"/>
    <col min="22" max="24" width="9.140625" hidden="1" customWidth="1" outlineLevel="1"/>
    <col min="25" max="25" width="16.5703125" hidden="1" customWidth="1" outlineLevel="1"/>
    <col min="26" max="26" width="0" hidden="1" customWidth="1" outlineLevel="1"/>
    <col min="27" max="27" width="23.7109375" hidden="1" customWidth="1" outlineLevel="1"/>
    <col min="28" max="28" width="0" hidden="1" customWidth="1" outlineLevel="1"/>
    <col min="29" max="29" width="9.140625" collapsed="1"/>
  </cols>
  <sheetData>
    <row r="1" spans="1:28" ht="14.45" customHeight="1">
      <c r="D1" s="64" t="s">
        <v>10</v>
      </c>
      <c r="E1" s="64"/>
      <c r="F1" s="64"/>
      <c r="G1" s="64"/>
      <c r="H1" s="64"/>
      <c r="I1" s="64"/>
      <c r="J1" s="64"/>
      <c r="K1" s="64"/>
    </row>
    <row r="2" spans="1:28" ht="14.45" customHeight="1">
      <c r="C2" s="15"/>
      <c r="D2" s="64"/>
      <c r="E2" s="64"/>
      <c r="F2" s="64"/>
      <c r="G2" s="64"/>
      <c r="H2" s="64"/>
      <c r="I2" s="64"/>
      <c r="J2" s="64"/>
      <c r="K2" s="64"/>
    </row>
    <row r="3" spans="1:28" ht="18.600000000000001" customHeight="1">
      <c r="C3" s="15"/>
      <c r="D3" s="64"/>
      <c r="E3" s="64"/>
      <c r="F3" s="64"/>
      <c r="G3" s="64"/>
      <c r="H3" s="64"/>
      <c r="I3" s="64"/>
      <c r="J3" s="64"/>
      <c r="K3" s="64"/>
      <c r="P3" t="s">
        <v>11</v>
      </c>
      <c r="U3" s="35">
        <v>41</v>
      </c>
      <c r="V3" s="35"/>
      <c r="W3" s="35"/>
      <c r="X3" s="37">
        <v>41</v>
      </c>
      <c r="Y3" s="37"/>
      <c r="Z3" s="37"/>
      <c r="AA3" s="37"/>
      <c r="AB3" t="s">
        <v>35</v>
      </c>
    </row>
    <row r="4" spans="1:28" ht="21">
      <c r="D4" s="65" t="str">
        <f>"Bid Number:  20-21."&amp;U3</f>
        <v>Bid Number:  20-21.41</v>
      </c>
      <c r="E4" s="65"/>
      <c r="F4" s="65"/>
      <c r="G4" s="65"/>
      <c r="H4" s="65"/>
      <c r="I4" s="65"/>
      <c r="J4" s="65"/>
      <c r="K4" s="65"/>
      <c r="P4" t="s">
        <v>9</v>
      </c>
      <c r="U4" s="16" t="str">
        <f>HLOOKUP(VALUE(RIGHT($U$3,2)),$X$3:$AA$12,2,FALSE)</f>
        <v>Calsense Installation at McPherson Athletic Facility</v>
      </c>
      <c r="V4" s="16"/>
      <c r="X4" s="38" t="str">
        <f>'[2]BID Log'!$D$48</f>
        <v>Calsense Installation at McPherson Athletic Facility</v>
      </c>
      <c r="Y4" s="38"/>
      <c r="Z4" s="38"/>
      <c r="AA4" s="38"/>
      <c r="AB4" t="s">
        <v>35</v>
      </c>
    </row>
    <row r="5" spans="1:28">
      <c r="U5" s="16"/>
      <c r="V5" s="16"/>
      <c r="X5" s="38"/>
      <c r="Y5" s="38"/>
      <c r="Z5" s="38"/>
      <c r="AA5" s="38"/>
      <c r="AB5" t="s">
        <v>35</v>
      </c>
    </row>
    <row r="6" spans="1:28">
      <c r="U6" s="16"/>
      <c r="V6" s="16"/>
      <c r="X6" s="38"/>
      <c r="Y6" s="38"/>
      <c r="Z6" s="38"/>
      <c r="AA6" s="38"/>
      <c r="AB6" t="s">
        <v>35</v>
      </c>
    </row>
    <row r="7" spans="1:28">
      <c r="U7" s="16"/>
      <c r="V7" s="16"/>
      <c r="X7" s="38"/>
      <c r="Y7" s="38"/>
      <c r="Z7" s="38"/>
      <c r="AA7" s="38"/>
      <c r="AB7" t="s">
        <v>35</v>
      </c>
    </row>
    <row r="8" spans="1:28" ht="15" customHeight="1">
      <c r="A8" s="61" t="s">
        <v>9</v>
      </c>
      <c r="B8" s="61"/>
      <c r="C8" s="62" t="str">
        <f>IF(U4="","",U4)</f>
        <v>Calsense Installation at McPherson Athletic Facility</v>
      </c>
      <c r="D8" s="62"/>
      <c r="E8" s="62"/>
      <c r="F8" s="62"/>
      <c r="G8" s="62"/>
      <c r="H8" s="13" t="s">
        <v>8</v>
      </c>
      <c r="I8" s="56" t="str">
        <f>IF(U9="","",U9)</f>
        <v>Community Services</v>
      </c>
      <c r="J8" s="56"/>
      <c r="K8" s="56"/>
      <c r="P8" t="s">
        <v>5</v>
      </c>
      <c r="U8" s="36">
        <f>HLOOKUP(VALUE(RIGHT($U$3,2)),$X$3:$AA$12,6,FALSE)</f>
        <v>44273</v>
      </c>
      <c r="V8" s="16"/>
      <c r="X8" s="39">
        <f>'[2]BID Log'!$H$48</f>
        <v>44273</v>
      </c>
      <c r="Y8" s="39"/>
      <c r="Z8" s="39"/>
      <c r="AA8" s="39"/>
      <c r="AB8" t="s">
        <v>35</v>
      </c>
    </row>
    <row r="9" spans="1:28">
      <c r="C9" s="62"/>
      <c r="D9" s="62"/>
      <c r="E9" s="62"/>
      <c r="F9" s="62"/>
      <c r="G9" s="62"/>
      <c r="H9" s="13" t="s">
        <v>7</v>
      </c>
      <c r="I9" s="56" t="str">
        <f t="shared" ref="I9:I11" si="0">IF(U10="","",U10)</f>
        <v>Natalie Favela</v>
      </c>
      <c r="J9" s="56"/>
      <c r="K9" s="56"/>
      <c r="P9" t="s">
        <v>8</v>
      </c>
      <c r="U9" s="16" t="str">
        <f>HLOOKUP(VALUE(RIGHT($U$3,2)),$X$3:$AA$12,7,FALSE)</f>
        <v>Community Services</v>
      </c>
      <c r="V9" s="16"/>
      <c r="X9" s="38" t="s">
        <v>32</v>
      </c>
      <c r="Y9" s="38"/>
      <c r="Z9" s="38"/>
      <c r="AA9" s="38"/>
      <c r="AB9" t="s">
        <v>35</v>
      </c>
    </row>
    <row r="10" spans="1:28">
      <c r="C10" s="62"/>
      <c r="D10" s="62"/>
      <c r="E10" s="62"/>
      <c r="F10" s="62"/>
      <c r="G10" s="62"/>
      <c r="H10" s="13" t="s">
        <v>6</v>
      </c>
      <c r="I10" s="63" t="str">
        <f t="shared" si="0"/>
        <v>commservbids@cityoforange.org</v>
      </c>
      <c r="J10" s="63"/>
      <c r="K10" s="63"/>
      <c r="P10" t="s">
        <v>7</v>
      </c>
      <c r="U10" s="16" t="str">
        <f>HLOOKUP(VALUE(RIGHT($U$3,2)),$X$3:$AA$12,8,FALSE)</f>
        <v>Natalie Favela</v>
      </c>
      <c r="V10" s="16"/>
      <c r="X10" s="38" t="s">
        <v>31</v>
      </c>
      <c r="Y10" s="38"/>
      <c r="Z10" s="38"/>
      <c r="AA10" s="38"/>
      <c r="AB10" t="s">
        <v>35</v>
      </c>
    </row>
    <row r="11" spans="1:28">
      <c r="A11" s="53" t="s">
        <v>5</v>
      </c>
      <c r="B11" s="53"/>
      <c r="C11" s="54">
        <f>IF(U8="","",U8)</f>
        <v>44273</v>
      </c>
      <c r="D11" s="54"/>
      <c r="E11" s="14" t="s">
        <v>4</v>
      </c>
      <c r="F11" s="55">
        <v>0.58333333333333337</v>
      </c>
      <c r="G11" s="55"/>
      <c r="H11" s="13" t="s">
        <v>3</v>
      </c>
      <c r="I11" s="56" t="str">
        <f t="shared" si="0"/>
        <v>(714) 744-5598</v>
      </c>
      <c r="J11" s="56"/>
      <c r="K11" s="56"/>
      <c r="P11" t="s">
        <v>6</v>
      </c>
      <c r="U11" s="17" t="str">
        <f>HLOOKUP(VALUE(RIGHT($U$3,2)),$X$3:$AA$12,9,FALSE)</f>
        <v>commservbids@cityoforange.org</v>
      </c>
      <c r="V11" s="17"/>
      <c r="X11" s="40" t="s">
        <v>34</v>
      </c>
      <c r="Y11" s="40"/>
      <c r="Z11" s="40"/>
      <c r="AA11" s="40"/>
      <c r="AB11" t="s">
        <v>35</v>
      </c>
    </row>
    <row r="12" spans="1:28">
      <c r="D12" s="1"/>
      <c r="E12" s="1"/>
      <c r="F12" s="1"/>
      <c r="I12" s="12"/>
      <c r="J12" s="12"/>
      <c r="K12"/>
      <c r="P12" t="s">
        <v>3</v>
      </c>
      <c r="U12" s="16" t="str">
        <f>HLOOKUP(VALUE(RIGHT($U$3,2)),$X$3:$AA$12,10,FALSE)</f>
        <v>(714) 744-5598</v>
      </c>
      <c r="V12" s="16"/>
      <c r="X12" s="38" t="s">
        <v>33</v>
      </c>
      <c r="Y12" s="38"/>
      <c r="Z12" s="38"/>
      <c r="AA12" s="38"/>
      <c r="AB12" t="s">
        <v>35</v>
      </c>
    </row>
    <row r="13" spans="1:28">
      <c r="D13" s="1"/>
      <c r="E13" s="1"/>
      <c r="F13" s="1"/>
      <c r="I13" s="12"/>
      <c r="J13" s="12"/>
      <c r="K13"/>
    </row>
    <row r="14" spans="1:28" ht="38.1" customHeight="1">
      <c r="A14" s="11"/>
      <c r="B14" s="57" t="s">
        <v>2</v>
      </c>
      <c r="C14" s="58"/>
      <c r="D14" s="58"/>
      <c r="E14" s="58"/>
      <c r="F14" s="59"/>
      <c r="G14" s="60" t="s">
        <v>1</v>
      </c>
      <c r="H14" s="58"/>
      <c r="I14" s="59"/>
      <c r="J14" s="57" t="s">
        <v>0</v>
      </c>
      <c r="K14" s="59"/>
    </row>
    <row r="15" spans="1:28" ht="18" customHeight="1">
      <c r="A15" s="3">
        <v>1</v>
      </c>
      <c r="B15" s="42" t="str">
        <f t="shared" ref="B15:B22" si="1">IF(P15="","",P15)</f>
        <v>Nieves Landscape, Inc.</v>
      </c>
      <c r="C15" s="43"/>
      <c r="D15" s="43"/>
      <c r="E15" s="43"/>
      <c r="F15" s="44"/>
      <c r="G15" s="45">
        <f>IF(U15="","",U15)</f>
        <v>14503</v>
      </c>
      <c r="H15" s="46"/>
      <c r="I15" s="47"/>
      <c r="J15" s="48"/>
      <c r="K15" s="49"/>
      <c r="P15" s="7" t="s">
        <v>38</v>
      </c>
      <c r="Q15" s="6"/>
      <c r="R15" s="6"/>
      <c r="S15" s="6"/>
      <c r="T15" s="5"/>
      <c r="U15" s="4">
        <v>14503</v>
      </c>
      <c r="X15" s="41" t="s">
        <v>12</v>
      </c>
      <c r="Y15" s="41"/>
      <c r="Z15" s="41"/>
      <c r="AA15" s="18" t="s">
        <v>13</v>
      </c>
    </row>
    <row r="16" spans="1:28" ht="18" customHeight="1">
      <c r="A16" s="3">
        <v>2</v>
      </c>
      <c r="B16" s="42" t="str">
        <f t="shared" si="1"/>
        <v>Mariposa Landscapes, Inc.</v>
      </c>
      <c r="C16" s="43"/>
      <c r="D16" s="43"/>
      <c r="E16" s="43"/>
      <c r="F16" s="44"/>
      <c r="G16" s="45">
        <f t="shared" ref="G16:G34" si="2">IF(U16="","",U16)</f>
        <v>19206</v>
      </c>
      <c r="H16" s="46"/>
      <c r="I16" s="47"/>
      <c r="J16" s="48"/>
      <c r="K16" s="49"/>
      <c r="P16" s="7" t="s">
        <v>37</v>
      </c>
      <c r="Q16" s="6"/>
      <c r="R16" s="6"/>
      <c r="S16" s="6"/>
      <c r="T16" s="5"/>
      <c r="U16" s="4">
        <v>19206</v>
      </c>
      <c r="W16" t="s">
        <v>30</v>
      </c>
      <c r="X16" s="27"/>
      <c r="Y16" s="28" t="s">
        <v>18</v>
      </c>
      <c r="Z16" s="29" t="s">
        <v>15</v>
      </c>
      <c r="AA16" s="30">
        <v>44266.583333333336</v>
      </c>
    </row>
    <row r="17" spans="1:27" ht="18" customHeight="1">
      <c r="A17" s="3">
        <v>3</v>
      </c>
      <c r="B17" s="42" t="str">
        <f t="shared" si="1"/>
        <v>Kormex Industries, Inc.</v>
      </c>
      <c r="C17" s="43"/>
      <c r="D17" s="43"/>
      <c r="E17" s="43"/>
      <c r="F17" s="44"/>
      <c r="G17" s="45">
        <f t="shared" si="2"/>
        <v>38000</v>
      </c>
      <c r="H17" s="46"/>
      <c r="I17" s="47"/>
      <c r="J17" s="48"/>
      <c r="K17" s="49"/>
      <c r="P17" s="7" t="s">
        <v>39</v>
      </c>
      <c r="Q17" s="6"/>
      <c r="R17" s="6"/>
      <c r="S17" s="6"/>
      <c r="T17" s="5"/>
      <c r="U17" s="4">
        <v>38000</v>
      </c>
      <c r="X17" s="27"/>
      <c r="Y17" s="28" t="s">
        <v>24</v>
      </c>
      <c r="Z17" s="29" t="s">
        <v>15</v>
      </c>
      <c r="AA17" s="30">
        <v>44266.583333333336</v>
      </c>
    </row>
    <row r="18" spans="1:27" ht="18" customHeight="1">
      <c r="A18" s="3">
        <v>4</v>
      </c>
      <c r="B18" s="42" t="str">
        <f t="shared" si="1"/>
        <v>Aramexx Construction</v>
      </c>
      <c r="C18" s="43"/>
      <c r="D18" s="43"/>
      <c r="E18" s="43"/>
      <c r="F18" s="44"/>
      <c r="G18" s="45">
        <f t="shared" si="2"/>
        <v>40000</v>
      </c>
      <c r="H18" s="46"/>
      <c r="I18" s="47"/>
      <c r="J18" s="48"/>
      <c r="K18" s="49"/>
      <c r="P18" s="7" t="s">
        <v>36</v>
      </c>
      <c r="Q18" s="6"/>
      <c r="R18" s="6"/>
      <c r="S18" s="6"/>
      <c r="T18" s="5"/>
      <c r="U18" s="4">
        <v>40000</v>
      </c>
      <c r="W18" t="s">
        <v>30</v>
      </c>
      <c r="X18" s="27"/>
      <c r="Y18" s="28" t="s">
        <v>26</v>
      </c>
      <c r="Z18" s="29" t="s">
        <v>15</v>
      </c>
      <c r="AA18" s="30">
        <v>44266.583333333336</v>
      </c>
    </row>
    <row r="19" spans="1:27" ht="18" customHeight="1">
      <c r="A19" s="3">
        <v>5</v>
      </c>
      <c r="B19" s="42" t="str">
        <f t="shared" si="1"/>
        <v/>
      </c>
      <c r="C19" s="43"/>
      <c r="D19" s="43"/>
      <c r="E19" s="43"/>
      <c r="F19" s="44"/>
      <c r="G19" s="45" t="str">
        <f t="shared" si="2"/>
        <v/>
      </c>
      <c r="H19" s="46"/>
      <c r="I19" s="47"/>
      <c r="J19" s="48"/>
      <c r="K19" s="49"/>
      <c r="P19" s="7"/>
      <c r="Q19" s="6"/>
      <c r="R19" s="6"/>
      <c r="S19" s="6"/>
      <c r="T19" s="5"/>
      <c r="U19" s="4"/>
      <c r="X19" s="31"/>
      <c r="Y19" s="32" t="s">
        <v>27</v>
      </c>
      <c r="Z19" s="33" t="s">
        <v>15</v>
      </c>
      <c r="AA19" s="34">
        <v>44266.583333333336</v>
      </c>
    </row>
    <row r="20" spans="1:27" ht="18" customHeight="1">
      <c r="A20" s="3">
        <v>6</v>
      </c>
      <c r="B20" s="42" t="str">
        <f t="shared" si="1"/>
        <v/>
      </c>
      <c r="C20" s="43"/>
      <c r="D20" s="43"/>
      <c r="E20" s="43"/>
      <c r="F20" s="44"/>
      <c r="G20" s="45" t="str">
        <f t="shared" si="2"/>
        <v/>
      </c>
      <c r="H20" s="46"/>
      <c r="I20" s="47"/>
      <c r="J20" s="48"/>
      <c r="K20" s="49"/>
      <c r="P20" s="7"/>
      <c r="Q20" s="6"/>
      <c r="R20" s="6"/>
      <c r="S20" s="6"/>
      <c r="T20" s="5"/>
      <c r="U20" s="4"/>
      <c r="X20" s="19"/>
      <c r="Y20" s="20" t="s">
        <v>14</v>
      </c>
      <c r="Z20" s="21" t="s">
        <v>15</v>
      </c>
      <c r="AA20" s="22">
        <v>44273.583333333336</v>
      </c>
    </row>
    <row r="21" spans="1:27" ht="18" customHeight="1">
      <c r="A21" s="3">
        <v>7</v>
      </c>
      <c r="B21" s="42" t="str">
        <f t="shared" si="1"/>
        <v/>
      </c>
      <c r="C21" s="43"/>
      <c r="D21" s="43"/>
      <c r="E21" s="43"/>
      <c r="F21" s="44"/>
      <c r="G21" s="45" t="str">
        <f t="shared" si="2"/>
        <v/>
      </c>
      <c r="H21" s="46"/>
      <c r="I21" s="47"/>
      <c r="J21" s="48"/>
      <c r="K21" s="49"/>
      <c r="P21" s="7"/>
      <c r="Q21" s="6"/>
      <c r="R21" s="6"/>
      <c r="S21" s="6"/>
      <c r="T21" s="5"/>
      <c r="U21" s="4"/>
      <c r="X21" s="23"/>
      <c r="Y21" s="24" t="s">
        <v>16</v>
      </c>
      <c r="Z21" s="25" t="s">
        <v>15</v>
      </c>
      <c r="AA21" s="26">
        <v>44273.583333333336</v>
      </c>
    </row>
    <row r="22" spans="1:27" ht="18" customHeight="1">
      <c r="A22" s="3">
        <v>8</v>
      </c>
      <c r="B22" s="42" t="str">
        <f t="shared" si="1"/>
        <v/>
      </c>
      <c r="C22" s="43"/>
      <c r="D22" s="43"/>
      <c r="E22" s="43"/>
      <c r="F22" s="44"/>
      <c r="G22" s="45" t="str">
        <f t="shared" si="2"/>
        <v/>
      </c>
      <c r="H22" s="46"/>
      <c r="I22" s="47"/>
      <c r="J22" s="48"/>
      <c r="K22" s="49"/>
      <c r="P22" s="7"/>
      <c r="Q22" s="6"/>
      <c r="R22" s="6"/>
      <c r="S22" s="6"/>
      <c r="T22" s="5"/>
      <c r="U22" s="4"/>
      <c r="X22" s="19"/>
      <c r="Y22" s="20" t="s">
        <v>17</v>
      </c>
      <c r="Z22" s="21" t="s">
        <v>15</v>
      </c>
      <c r="AA22" s="22">
        <v>44273.583333333336</v>
      </c>
    </row>
    <row r="23" spans="1:27" ht="18" customHeight="1">
      <c r="A23" s="3">
        <v>9</v>
      </c>
      <c r="B23" s="42" t="str">
        <f t="shared" ref="B23:B34" si="3">IF(P23="","",P23)</f>
        <v/>
      </c>
      <c r="C23" s="43"/>
      <c r="D23" s="43"/>
      <c r="E23" s="43"/>
      <c r="F23" s="44"/>
      <c r="G23" s="45" t="str">
        <f t="shared" si="2"/>
        <v/>
      </c>
      <c r="H23" s="46"/>
      <c r="I23" s="47"/>
      <c r="J23" s="48"/>
      <c r="K23" s="49"/>
      <c r="P23" s="7"/>
      <c r="Q23" s="6"/>
      <c r="R23" s="6"/>
      <c r="S23" s="6"/>
      <c r="T23" s="5"/>
      <c r="U23" s="4"/>
      <c r="X23" s="19"/>
      <c r="Y23" s="20" t="s">
        <v>19</v>
      </c>
      <c r="Z23" s="21" t="s">
        <v>15</v>
      </c>
      <c r="AA23" s="22">
        <v>44273.583333333336</v>
      </c>
    </row>
    <row r="24" spans="1:27" ht="18" customHeight="1">
      <c r="A24" s="3">
        <v>10</v>
      </c>
      <c r="B24" s="50" t="str">
        <f t="shared" si="3"/>
        <v/>
      </c>
      <c r="C24" s="51"/>
      <c r="D24" s="51"/>
      <c r="E24" s="51"/>
      <c r="F24" s="52"/>
      <c r="G24" s="45" t="str">
        <f t="shared" si="2"/>
        <v/>
      </c>
      <c r="H24" s="46"/>
      <c r="I24" s="47"/>
      <c r="J24" s="48"/>
      <c r="K24" s="49"/>
      <c r="P24" s="10"/>
      <c r="Q24" s="9"/>
      <c r="R24" s="9"/>
      <c r="S24" s="9"/>
      <c r="T24" s="8"/>
      <c r="U24" s="4"/>
      <c r="X24" s="23"/>
      <c r="Y24" s="24" t="s">
        <v>20</v>
      </c>
      <c r="Z24" s="25" t="s">
        <v>15</v>
      </c>
      <c r="AA24" s="26">
        <v>44273.583333333336</v>
      </c>
    </row>
    <row r="25" spans="1:27" ht="18" customHeight="1">
      <c r="A25" s="3">
        <v>11</v>
      </c>
      <c r="B25" s="42" t="str">
        <f t="shared" si="3"/>
        <v/>
      </c>
      <c r="C25" s="43"/>
      <c r="D25" s="43"/>
      <c r="E25" s="43"/>
      <c r="F25" s="44"/>
      <c r="G25" s="45" t="str">
        <f t="shared" si="2"/>
        <v/>
      </c>
      <c r="H25" s="46"/>
      <c r="I25" s="47"/>
      <c r="J25" s="48"/>
      <c r="K25" s="49"/>
      <c r="P25" s="7"/>
      <c r="Q25" s="6"/>
      <c r="R25" s="6"/>
      <c r="S25" s="6"/>
      <c r="T25" s="5"/>
      <c r="U25" s="4"/>
      <c r="X25" s="19"/>
      <c r="Y25" s="20" t="s">
        <v>21</v>
      </c>
      <c r="Z25" s="21" t="s">
        <v>15</v>
      </c>
      <c r="AA25" s="22">
        <v>44273.583333333336</v>
      </c>
    </row>
    <row r="26" spans="1:27" ht="18" customHeight="1">
      <c r="A26" s="3">
        <v>12</v>
      </c>
      <c r="B26" s="42" t="str">
        <f t="shared" si="3"/>
        <v/>
      </c>
      <c r="C26" s="43"/>
      <c r="D26" s="43"/>
      <c r="E26" s="43"/>
      <c r="F26" s="44"/>
      <c r="G26" s="45" t="str">
        <f t="shared" si="2"/>
        <v/>
      </c>
      <c r="H26" s="46"/>
      <c r="I26" s="47"/>
      <c r="J26" s="48"/>
      <c r="K26" s="49"/>
      <c r="P26" s="7"/>
      <c r="Q26" s="6"/>
      <c r="R26" s="6"/>
      <c r="S26" s="6"/>
      <c r="T26" s="5"/>
      <c r="U26" s="4"/>
      <c r="X26" s="23"/>
      <c r="Y26" s="24" t="s">
        <v>22</v>
      </c>
      <c r="Z26" s="25" t="s">
        <v>15</v>
      </c>
      <c r="AA26" s="26">
        <v>44273.583333333336</v>
      </c>
    </row>
    <row r="27" spans="1:27" ht="18" customHeight="1">
      <c r="A27" s="3">
        <v>13</v>
      </c>
      <c r="B27" s="42" t="str">
        <f t="shared" si="3"/>
        <v/>
      </c>
      <c r="C27" s="43"/>
      <c r="D27" s="43"/>
      <c r="E27" s="43"/>
      <c r="F27" s="44"/>
      <c r="G27" s="45" t="str">
        <f t="shared" si="2"/>
        <v/>
      </c>
      <c r="H27" s="46"/>
      <c r="I27" s="47"/>
      <c r="J27" s="48"/>
      <c r="K27" s="49"/>
      <c r="P27" s="7"/>
      <c r="Q27" s="6"/>
      <c r="R27" s="6"/>
      <c r="S27" s="6"/>
      <c r="T27" s="5"/>
      <c r="U27" s="4"/>
      <c r="X27" s="19"/>
      <c r="Y27" s="20" t="s">
        <v>23</v>
      </c>
      <c r="Z27" s="21" t="s">
        <v>15</v>
      </c>
      <c r="AA27" s="22">
        <v>44273.583333333336</v>
      </c>
    </row>
    <row r="28" spans="1:27" ht="18" customHeight="1">
      <c r="A28" s="3">
        <v>14</v>
      </c>
      <c r="B28" s="42" t="str">
        <f t="shared" si="3"/>
        <v/>
      </c>
      <c r="C28" s="43"/>
      <c r="D28" s="43"/>
      <c r="E28" s="43"/>
      <c r="F28" s="44"/>
      <c r="G28" s="45" t="str">
        <f t="shared" si="2"/>
        <v/>
      </c>
      <c r="H28" s="46"/>
      <c r="I28" s="47"/>
      <c r="J28" s="48"/>
      <c r="K28" s="49"/>
      <c r="P28" s="7"/>
      <c r="Q28" s="6"/>
      <c r="R28" s="6"/>
      <c r="S28" s="6"/>
      <c r="T28" s="5"/>
      <c r="U28" s="4"/>
      <c r="X28" s="27"/>
      <c r="Y28" s="28" t="s">
        <v>28</v>
      </c>
      <c r="Z28" s="29" t="s">
        <v>15</v>
      </c>
      <c r="AA28" s="30">
        <v>44287.583333333336</v>
      </c>
    </row>
    <row r="29" spans="1:27" ht="18" customHeight="1">
      <c r="A29" s="3">
        <v>15</v>
      </c>
      <c r="B29" s="42" t="str">
        <f t="shared" si="3"/>
        <v/>
      </c>
      <c r="C29" s="43"/>
      <c r="D29" s="43"/>
      <c r="E29" s="43"/>
      <c r="F29" s="44"/>
      <c r="G29" s="45" t="str">
        <f t="shared" si="2"/>
        <v/>
      </c>
      <c r="H29" s="46"/>
      <c r="I29" s="47"/>
      <c r="J29" s="48"/>
      <c r="K29" s="49"/>
      <c r="P29" s="7"/>
      <c r="Q29" s="6"/>
      <c r="R29" s="6"/>
      <c r="S29" s="6"/>
      <c r="T29" s="5"/>
      <c r="U29" s="4"/>
      <c r="X29" s="31"/>
      <c r="Y29" s="32" t="s">
        <v>29</v>
      </c>
      <c r="Z29" s="33" t="s">
        <v>15</v>
      </c>
      <c r="AA29" s="34">
        <v>44287.583333333336</v>
      </c>
    </row>
    <row r="30" spans="1:27" ht="18" customHeight="1">
      <c r="A30" s="3">
        <v>16</v>
      </c>
      <c r="B30" s="42" t="str">
        <f t="shared" si="3"/>
        <v/>
      </c>
      <c r="C30" s="43"/>
      <c r="D30" s="43"/>
      <c r="E30" s="43"/>
      <c r="F30" s="44"/>
      <c r="G30" s="45" t="str">
        <f t="shared" si="2"/>
        <v/>
      </c>
      <c r="H30" s="46"/>
      <c r="I30" s="47"/>
      <c r="J30" s="48"/>
      <c r="K30" s="49"/>
      <c r="P30" s="7"/>
      <c r="Q30" s="6"/>
      <c r="R30" s="6"/>
      <c r="S30" s="6"/>
      <c r="T30" s="5"/>
      <c r="U30" s="4"/>
      <c r="X30" s="31"/>
      <c r="Y30" s="32" t="s">
        <v>25</v>
      </c>
      <c r="Z30" s="33" t="s">
        <v>15</v>
      </c>
      <c r="AA30" s="34">
        <v>44308.583333333336</v>
      </c>
    </row>
    <row r="31" spans="1:27" ht="18" customHeight="1">
      <c r="A31" s="3">
        <v>17</v>
      </c>
      <c r="B31" s="42" t="str">
        <f t="shared" si="3"/>
        <v/>
      </c>
      <c r="C31" s="43"/>
      <c r="D31" s="43"/>
      <c r="E31" s="43"/>
      <c r="F31" s="44"/>
      <c r="G31" s="45" t="str">
        <f t="shared" si="2"/>
        <v/>
      </c>
      <c r="H31" s="46"/>
      <c r="I31" s="47"/>
      <c r="J31" s="48"/>
      <c r="K31" s="49"/>
      <c r="P31" s="7"/>
      <c r="Q31" s="6"/>
      <c r="R31" s="6"/>
      <c r="S31" s="6"/>
      <c r="T31" s="5"/>
      <c r="U31" s="4"/>
    </row>
    <row r="32" spans="1:27" ht="18" customHeight="1">
      <c r="A32" s="3">
        <v>18</v>
      </c>
      <c r="B32" s="42" t="str">
        <f t="shared" si="3"/>
        <v/>
      </c>
      <c r="C32" s="43"/>
      <c r="D32" s="43"/>
      <c r="E32" s="43"/>
      <c r="F32" s="44"/>
      <c r="G32" s="45" t="str">
        <f t="shared" si="2"/>
        <v/>
      </c>
      <c r="H32" s="46"/>
      <c r="I32" s="47"/>
      <c r="J32" s="48"/>
      <c r="K32" s="49"/>
      <c r="P32" s="7"/>
      <c r="Q32" s="6"/>
      <c r="R32" s="6"/>
      <c r="S32" s="6"/>
      <c r="T32" s="5"/>
      <c r="U32" s="4"/>
    </row>
    <row r="33" spans="1:21" ht="18" customHeight="1">
      <c r="A33" s="3">
        <v>19</v>
      </c>
      <c r="B33" s="42" t="str">
        <f t="shared" si="3"/>
        <v/>
      </c>
      <c r="C33" s="43"/>
      <c r="D33" s="43"/>
      <c r="E33" s="43"/>
      <c r="F33" s="44"/>
      <c r="G33" s="45" t="str">
        <f t="shared" si="2"/>
        <v/>
      </c>
      <c r="H33" s="46"/>
      <c r="I33" s="47"/>
      <c r="J33" s="48"/>
      <c r="K33" s="49"/>
      <c r="P33" s="7"/>
      <c r="Q33" s="6"/>
      <c r="R33" s="6"/>
      <c r="S33" s="6"/>
      <c r="T33" s="5"/>
      <c r="U33" s="4"/>
    </row>
    <row r="34" spans="1:21" ht="18" customHeight="1">
      <c r="A34" s="3">
        <v>20</v>
      </c>
      <c r="B34" s="42" t="str">
        <f t="shared" si="3"/>
        <v/>
      </c>
      <c r="C34" s="43"/>
      <c r="D34" s="43"/>
      <c r="E34" s="43"/>
      <c r="F34" s="44"/>
      <c r="G34" s="45" t="str">
        <f t="shared" si="2"/>
        <v/>
      </c>
      <c r="H34" s="46"/>
      <c r="I34" s="47"/>
      <c r="J34" s="48"/>
      <c r="K34" s="49"/>
      <c r="P34" s="7"/>
      <c r="Q34" s="6"/>
      <c r="R34" s="6"/>
      <c r="S34" s="6"/>
      <c r="T34" s="5"/>
      <c r="U34" s="4"/>
    </row>
    <row r="35" spans="1:21" ht="18" customHeight="1">
      <c r="A35" s="3">
        <v>21</v>
      </c>
      <c r="B35" s="42"/>
      <c r="C35" s="43"/>
      <c r="D35" s="43"/>
      <c r="E35" s="43"/>
      <c r="F35" s="44"/>
      <c r="G35" s="45"/>
      <c r="H35" s="46"/>
      <c r="I35" s="47"/>
      <c r="J35" s="48"/>
      <c r="K35" s="49"/>
    </row>
    <row r="36" spans="1:21" ht="18" customHeight="1">
      <c r="A36" s="3">
        <v>22</v>
      </c>
      <c r="B36" s="42"/>
      <c r="C36" s="43"/>
      <c r="D36" s="43"/>
      <c r="E36" s="43"/>
      <c r="F36" s="44"/>
      <c r="G36" s="45"/>
      <c r="H36" s="46"/>
      <c r="I36" s="47"/>
      <c r="J36" s="48"/>
      <c r="K36" s="49"/>
    </row>
    <row r="37" spans="1:21" ht="18" customHeight="1">
      <c r="A37" s="3">
        <v>23</v>
      </c>
      <c r="B37" s="42"/>
      <c r="C37" s="43"/>
      <c r="D37" s="43"/>
      <c r="E37" s="43"/>
      <c r="F37" s="44"/>
      <c r="G37" s="45"/>
      <c r="H37" s="46"/>
      <c r="I37" s="47"/>
      <c r="J37" s="48"/>
      <c r="K37" s="49"/>
    </row>
    <row r="38" spans="1:21" ht="18" customHeight="1">
      <c r="A38" s="3">
        <v>24</v>
      </c>
      <c r="B38" s="42"/>
      <c r="C38" s="43"/>
      <c r="D38" s="43"/>
      <c r="E38" s="43"/>
      <c r="F38" s="44"/>
      <c r="G38" s="45"/>
      <c r="H38" s="46"/>
      <c r="I38" s="47"/>
      <c r="J38" s="48"/>
      <c r="K38" s="49"/>
    </row>
    <row r="39" spans="1:21" ht="18" customHeight="1">
      <c r="A39" s="3">
        <v>25</v>
      </c>
      <c r="B39" s="42"/>
      <c r="C39" s="43"/>
      <c r="D39" s="43"/>
      <c r="E39" s="43"/>
      <c r="F39" s="44"/>
      <c r="G39" s="45"/>
      <c r="H39" s="46"/>
      <c r="I39" s="47"/>
      <c r="J39" s="48"/>
      <c r="K39" s="49"/>
    </row>
  </sheetData>
  <sortState ref="P15:U18">
    <sortCondition ref="U15"/>
  </sortState>
  <mergeCells count="90">
    <mergeCell ref="D1:K3"/>
    <mergeCell ref="D4:K4"/>
    <mergeCell ref="A8:B8"/>
    <mergeCell ref="C8:G10"/>
    <mergeCell ref="I8:K8"/>
    <mergeCell ref="I9:K9"/>
    <mergeCell ref="I10:K10"/>
    <mergeCell ref="A11:B11"/>
    <mergeCell ref="C11:D11"/>
    <mergeCell ref="F11:G11"/>
    <mergeCell ref="I11:K11"/>
    <mergeCell ref="B14:F14"/>
    <mergeCell ref="G14:I14"/>
    <mergeCell ref="J14:K14"/>
    <mergeCell ref="B15:F15"/>
    <mergeCell ref="G15:I15"/>
    <mergeCell ref="J15:K15"/>
    <mergeCell ref="B16:F16"/>
    <mergeCell ref="G16:I16"/>
    <mergeCell ref="J16:K16"/>
    <mergeCell ref="B17:F17"/>
    <mergeCell ref="G17:I17"/>
    <mergeCell ref="J17:K17"/>
    <mergeCell ref="B18:F18"/>
    <mergeCell ref="G18:I18"/>
    <mergeCell ref="J18:K18"/>
    <mergeCell ref="B19:F19"/>
    <mergeCell ref="G19:I19"/>
    <mergeCell ref="J19:K19"/>
    <mergeCell ref="B20:F20"/>
    <mergeCell ref="G20:I20"/>
    <mergeCell ref="J20:K20"/>
    <mergeCell ref="B21:F21"/>
    <mergeCell ref="G21:I21"/>
    <mergeCell ref="J21:K21"/>
    <mergeCell ref="B22:F22"/>
    <mergeCell ref="G22:I22"/>
    <mergeCell ref="J22:K22"/>
    <mergeCell ref="B23:F23"/>
    <mergeCell ref="G23:I23"/>
    <mergeCell ref="J23:K23"/>
    <mergeCell ref="B24:F24"/>
    <mergeCell ref="G24:I24"/>
    <mergeCell ref="J24:K24"/>
    <mergeCell ref="B25:F25"/>
    <mergeCell ref="G25:I25"/>
    <mergeCell ref="J25:K25"/>
    <mergeCell ref="B26:F26"/>
    <mergeCell ref="G26:I26"/>
    <mergeCell ref="J26:K26"/>
    <mergeCell ref="B27:F27"/>
    <mergeCell ref="G27:I27"/>
    <mergeCell ref="J27:K27"/>
    <mergeCell ref="B28:F28"/>
    <mergeCell ref="G28:I28"/>
    <mergeCell ref="J28:K28"/>
    <mergeCell ref="B29:F29"/>
    <mergeCell ref="G29:I29"/>
    <mergeCell ref="J29:K29"/>
    <mergeCell ref="B30:F30"/>
    <mergeCell ref="G30:I30"/>
    <mergeCell ref="J30:K30"/>
    <mergeCell ref="B31:F31"/>
    <mergeCell ref="G31:I31"/>
    <mergeCell ref="J31:K31"/>
    <mergeCell ref="B32:F32"/>
    <mergeCell ref="G32:I32"/>
    <mergeCell ref="J32:K32"/>
    <mergeCell ref="B33:F33"/>
    <mergeCell ref="G33:I33"/>
    <mergeCell ref="J33:K33"/>
    <mergeCell ref="B34:F34"/>
    <mergeCell ref="G34:I34"/>
    <mergeCell ref="J34:K34"/>
    <mergeCell ref="X15:Z15"/>
    <mergeCell ref="B39:F39"/>
    <mergeCell ref="G39:I39"/>
    <mergeCell ref="J39:K39"/>
    <mergeCell ref="B37:F37"/>
    <mergeCell ref="G37:I37"/>
    <mergeCell ref="J37:K37"/>
    <mergeCell ref="B38:F38"/>
    <mergeCell ref="G38:I38"/>
    <mergeCell ref="J38:K38"/>
    <mergeCell ref="B35:F35"/>
    <mergeCell ref="G35:I35"/>
    <mergeCell ref="J35:K35"/>
    <mergeCell ref="B36:F36"/>
    <mergeCell ref="G36:I36"/>
    <mergeCell ref="J36:K36"/>
  </mergeCells>
  <hyperlinks>
    <hyperlink ref="I10" r:id="rId1" display="tdelrio@cityoforange.org"/>
    <hyperlink ref="U11" r:id="rId2" display="tdelrio@cityoforange.org"/>
    <hyperlink ref="Y20" r:id="rId3" display="https://www.cityoforange.org/bids.aspx?bidID=190"/>
    <hyperlink ref="Y21" r:id="rId4" display="https://www.cityoforange.org/bids.aspx?bidID=191"/>
    <hyperlink ref="Y22" r:id="rId5" display="https://www.cityoforange.org/bids.aspx?bidID=180"/>
    <hyperlink ref="Y16" r:id="rId6" display="https://www.cityoforange.org/bids.aspx?bidID=181"/>
    <hyperlink ref="Y23" r:id="rId7" display="https://www.cityoforange.org/bids.aspx?bidID=182"/>
    <hyperlink ref="Y24" r:id="rId8" display="https://www.cityoforange.org/bids.aspx?bidID=183"/>
    <hyperlink ref="Y25" r:id="rId9" display="https://www.cityoforange.org/bids.aspx?bidID=184"/>
    <hyperlink ref="Y26" r:id="rId10" display="https://www.cityoforange.org/bids.aspx?bidID=186"/>
    <hyperlink ref="Y27" r:id="rId11" display="https://www.cityoforange.org/bids.aspx?bidID=189"/>
    <hyperlink ref="Y17" r:id="rId12" display="https://www.cityoforange.org/bids.aspx?bidID=192"/>
    <hyperlink ref="Y30" r:id="rId13" display="https://www.cityoforange.org/bids.aspx?bidID=195"/>
    <hyperlink ref="Y18" r:id="rId14" display="https://www.cityoforange.org/bids.aspx?bidID=187"/>
    <hyperlink ref="Y19" r:id="rId15" display="https://www.cityoforange.org/bids.aspx?bidID=188"/>
    <hyperlink ref="Y28" r:id="rId16" display="https://www.cityoforange.org/bids.aspx?bidID=196"/>
    <hyperlink ref="Y29" r:id="rId17" display="https://www.cityoforange.org/bids.aspx?bidID=194"/>
    <hyperlink ref="X11" r:id="rId18"/>
  </hyperlinks>
  <printOptions horizontalCentered="1"/>
  <pageMargins left="0.5" right="0.5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RFB No. 20-21.xx</vt:lpstr>
    </vt:vector>
  </TitlesOfParts>
  <Company>City of Orange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Alvarez</dc:creator>
  <cp:lastModifiedBy>Wanda Alvarez</cp:lastModifiedBy>
  <cp:lastPrinted>2021-02-11T23:43:46Z</cp:lastPrinted>
  <dcterms:created xsi:type="dcterms:W3CDTF">2020-08-06T21:44:08Z</dcterms:created>
  <dcterms:modified xsi:type="dcterms:W3CDTF">2021-03-18T21:36:28Z</dcterms:modified>
</cp:coreProperties>
</file>